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workbookProtection workbookAlgorithmName="SHA-512" workbookHashValue="V95+eA/XD8VMHNEm7xzgIZFi6m2zhpo4mBFYj8tOZEHluV5Dnhll9/9mWRiRjtlTbyMHZMIFHIgtBlUVdhGh7w==" workbookSaltValue="YoB289IhuIxWelhgpzFoAA==" workbookSpinCount="100000" lockStructure="1"/>
  <bookViews>
    <workbookView xWindow="0" yWindow="0" windowWidth="23040" windowHeight="9384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1" l="1"/>
  <c r="D82" i="1" l="1"/>
  <c r="B11" i="1"/>
  <c r="F11" i="1"/>
  <c r="C11" i="1"/>
  <c r="D11" i="1"/>
  <c r="E11" i="1"/>
  <c r="F65" i="1" l="1"/>
  <c r="G125" i="1" l="1"/>
  <c r="E125" i="1"/>
  <c r="F82" i="1"/>
  <c r="G37" i="1"/>
  <c r="G20" i="1"/>
  <c r="G16" i="1"/>
  <c r="G17" i="1"/>
  <c r="G18" i="1"/>
  <c r="G19" i="1"/>
  <c r="G21" i="1"/>
  <c r="G22" i="1"/>
  <c r="G27" i="1"/>
  <c r="G28" i="1"/>
  <c r="G29" i="1"/>
  <c r="G30" i="1"/>
  <c r="G31" i="1"/>
  <c r="G32" i="1"/>
  <c r="G33" i="1"/>
  <c r="G26" i="1"/>
  <c r="G38" i="1"/>
  <c r="G39" i="1"/>
  <c r="G40" i="1"/>
  <c r="G41" i="1"/>
  <c r="G42" i="1"/>
  <c r="G43" i="1"/>
  <c r="G15" i="1"/>
  <c r="F46" i="1" l="1"/>
  <c r="F9" i="1" s="1"/>
  <c r="D74" i="1"/>
  <c r="G74" i="1"/>
  <c r="D127" i="1" l="1"/>
  <c r="H127" i="1"/>
  <c r="D65" i="1"/>
  <c r="D46" i="1"/>
  <c r="E123" i="1" l="1"/>
  <c r="F42" i="1"/>
  <c r="F43" i="1"/>
  <c r="D114" i="1"/>
  <c r="D59" i="1"/>
  <c r="D60" i="1"/>
  <c r="G52" i="1"/>
  <c r="D52" i="1"/>
  <c r="F38" i="1" l="1"/>
  <c r="F39" i="1"/>
  <c r="F40" i="1"/>
  <c r="F41" i="1"/>
  <c r="F32" i="1"/>
  <c r="F33" i="1"/>
  <c r="F27" i="1"/>
  <c r="F21" i="1"/>
  <c r="F22" i="1"/>
  <c r="F16" i="1"/>
  <c r="D50" i="1"/>
  <c r="D51" i="1"/>
  <c r="D53" i="1"/>
  <c r="D54" i="1"/>
  <c r="D58" i="1"/>
  <c r="D62" i="1"/>
  <c r="D71" i="1"/>
  <c r="D72" i="1"/>
  <c r="D73" i="1"/>
  <c r="D75" i="1"/>
  <c r="D76" i="1"/>
  <c r="D77" i="1"/>
  <c r="D78" i="1"/>
  <c r="D79" i="1"/>
  <c r="D88" i="1"/>
  <c r="D89" i="1"/>
  <c r="D90" i="1"/>
  <c r="D91" i="1"/>
  <c r="D92" i="1"/>
  <c r="D93" i="1"/>
  <c r="D94" i="1"/>
  <c r="D95" i="1"/>
  <c r="D96" i="1"/>
  <c r="D100" i="1"/>
  <c r="D101" i="1"/>
  <c r="D102" i="1"/>
  <c r="D103" i="1"/>
  <c r="D104" i="1"/>
  <c r="D105" i="1"/>
  <c r="D109" i="1"/>
  <c r="D110" i="1"/>
  <c r="D115" i="1"/>
  <c r="D116" i="1"/>
  <c r="D117" i="1"/>
  <c r="G78" i="1" l="1"/>
  <c r="D9" i="1" l="1"/>
  <c r="G50" i="1" l="1"/>
  <c r="E124" i="1"/>
  <c r="E122" i="1"/>
  <c r="E121" i="1"/>
  <c r="E120" i="1"/>
  <c r="H103" i="1"/>
  <c r="H102" i="1"/>
  <c r="H101" i="1"/>
  <c r="H100" i="1"/>
  <c r="G79" i="1"/>
  <c r="G77" i="1"/>
  <c r="G76" i="1"/>
  <c r="G75" i="1"/>
  <c r="G73" i="1"/>
  <c r="G72" i="1"/>
  <c r="G71" i="1"/>
  <c r="G54" i="1"/>
  <c r="G53" i="1"/>
  <c r="G51" i="1"/>
  <c r="F37" i="1"/>
  <c r="F31" i="1"/>
  <c r="F30" i="1"/>
  <c r="F29" i="1"/>
  <c r="F28" i="1"/>
  <c r="F26" i="1"/>
  <c r="F20" i="1"/>
  <c r="F19" i="1"/>
  <c r="F18" i="1"/>
  <c r="F17" i="1"/>
  <c r="F15" i="1"/>
  <c r="B65" i="1" l="1"/>
  <c r="B46" i="1"/>
  <c r="B82" i="1"/>
  <c r="G127" i="1"/>
  <c r="B127" i="1"/>
  <c r="B9" i="1" l="1"/>
</calcChain>
</file>

<file path=xl/sharedStrings.xml><?xml version="1.0" encoding="utf-8"?>
<sst xmlns="http://schemas.openxmlformats.org/spreadsheetml/2006/main" count="181" uniqueCount="93">
  <si>
    <t>NOME</t>
  </si>
  <si>
    <t>INDIRIZZO DI DESTINAZIONE</t>
  </si>
  <si>
    <t>TOTALE ORDINE</t>
  </si>
  <si>
    <t>€</t>
  </si>
  <si>
    <t>Kg</t>
  </si>
  <si>
    <t>TOTALE CONFEZIONI</t>
  </si>
  <si>
    <t>250g</t>
  </si>
  <si>
    <t>500g</t>
  </si>
  <si>
    <t>1Kg</t>
  </si>
  <si>
    <t>5Kg</t>
  </si>
  <si>
    <t>25Kg</t>
  </si>
  <si>
    <t>RISO</t>
  </si>
  <si>
    <t>n° confezioni 1 kg</t>
  </si>
  <si>
    <t>€/conf</t>
  </si>
  <si>
    <t>costo tot</t>
  </si>
  <si>
    <t>BIANCO</t>
  </si>
  <si>
    <t>SEMILAV.</t>
  </si>
  <si>
    <t>INTEGRALE</t>
  </si>
  <si>
    <t>Carnaroli classico</t>
  </si>
  <si>
    <t>Maratelli</t>
  </si>
  <si>
    <t>n° confezioni 5 kg</t>
  </si>
  <si>
    <t>n° confezioni 25 kg</t>
  </si>
  <si>
    <t>TOTALE RISO</t>
  </si>
  <si>
    <t>CEREALI</t>
  </si>
  <si>
    <t>n° conf 500g</t>
  </si>
  <si>
    <t>n° conf 5Kg</t>
  </si>
  <si>
    <t>Grano Farro</t>
  </si>
  <si>
    <t>Miscela di cereali e legumi</t>
  </si>
  <si>
    <t>n° conf 1Kg</t>
  </si>
  <si>
    <t>TOTALE CEREALI</t>
  </si>
  <si>
    <t>FARINE</t>
  </si>
  <si>
    <t>F. Grano Taylor (per pane)</t>
  </si>
  <si>
    <t>F. Grano Aquileja (per dolci)</t>
  </si>
  <si>
    <t>F. Grano duro</t>
  </si>
  <si>
    <t>F. Grano Farro</t>
  </si>
  <si>
    <t>F. Riso Maratelli</t>
  </si>
  <si>
    <t>TOTALE FARINE</t>
  </si>
  <si>
    <t>FORMATI PASTA             (confezioni da 500g)</t>
  </si>
  <si>
    <t>GRANO DURO</t>
  </si>
  <si>
    <t xml:space="preserve">n° conf </t>
  </si>
  <si>
    <t>Gnocchetti</t>
  </si>
  <si>
    <t>Strozzapreti</t>
  </si>
  <si>
    <t>Fusilli</t>
  </si>
  <si>
    <t>Pastina</t>
  </si>
  <si>
    <t>Penne</t>
  </si>
  <si>
    <t>Rigatoni</t>
  </si>
  <si>
    <t>Ditali</t>
  </si>
  <si>
    <t>Tagliatelle</t>
  </si>
  <si>
    <t>Reginette</t>
  </si>
  <si>
    <t>GRANO FARRO</t>
  </si>
  <si>
    <t>AL RISO ROSSO</t>
  </si>
  <si>
    <t>AL GRANO SARACENO</t>
  </si>
  <si>
    <t>TOTALE PASTA</t>
  </si>
  <si>
    <t>Maratelli semilavorato AL TARTUFO</t>
  </si>
  <si>
    <t>Carnaroli bianco ALLO ZAFFERANO</t>
  </si>
  <si>
    <t>Carnaroli semilavorato TIPO PANISCIA</t>
  </si>
  <si>
    <t>Baldo</t>
  </si>
  <si>
    <t>***     riso coltivato su pacciamatura verde, senza l'ausilio di fitofarmaci</t>
  </si>
  <si>
    <t>Orzo mondo (in grani)</t>
  </si>
  <si>
    <t>RISOTTI PRONTI  (confezioni da 250g)</t>
  </si>
  <si>
    <t>TOTALE RISOTTI PRONTI</t>
  </si>
  <si>
    <t>I prezzi sono compresi di IVA senza costo di spedizione                                                                                                                                COSTI DI SPEDIZIONE DA CONCORDARE: variano in base al peso e al luogo di destinazione e alle necessità del cliente (preavviso telefonico, consegna con sponda idraulica, consegna al piano, zona ztl e centri storici)</t>
  </si>
  <si>
    <t>INDICARE GIORNI E ORARI PER LA CONSEGNA</t>
  </si>
  <si>
    <t>FORMATI PASTA               (confezioni da 500g)</t>
  </si>
  <si>
    <t>FORMATI PASTA            (confezioni da 500g)</t>
  </si>
  <si>
    <t>Miglio</t>
  </si>
  <si>
    <t>non disponibile</t>
  </si>
  <si>
    <t>INTESTAZIONE PER LA FATTURA E CODICE UNIVOCO       (compilare solo se si desidera fattura)</t>
  </si>
  <si>
    <t>TELEFONO E MAIL</t>
  </si>
  <si>
    <t>Polenta di riso Maratelli</t>
  </si>
  <si>
    <t xml:space="preserve">Miscela di cereali </t>
  </si>
  <si>
    <t>Vialone Nano</t>
  </si>
  <si>
    <t>Aromatico Gange</t>
  </si>
  <si>
    <t>Caroly (similare Carnaroli)</t>
  </si>
  <si>
    <t>Carnaroli Classico</t>
  </si>
  <si>
    <t>***     riso coltivato su pacciamatura verde</t>
  </si>
  <si>
    <t>Segale</t>
  </si>
  <si>
    <t>F. Segale</t>
  </si>
  <si>
    <t xml:space="preserve">Gnocchetti </t>
  </si>
  <si>
    <t>SEGALE</t>
  </si>
  <si>
    <t>Carnaroli ( varietà Caroly)</t>
  </si>
  <si>
    <t>Vialone nano ALL'ORTICA</t>
  </si>
  <si>
    <t>F. Riso rosso S.Eusebio</t>
  </si>
  <si>
    <t>Baldo AL PEPERONE CRUSCO IGP</t>
  </si>
  <si>
    <t xml:space="preserve">Roma </t>
  </si>
  <si>
    <t>Rosso S.Eusebio</t>
  </si>
  <si>
    <t>Roma</t>
  </si>
  <si>
    <t xml:space="preserve">F. Saraceno </t>
  </si>
  <si>
    <t>Volume stimato</t>
  </si>
  <si>
    <t>volume</t>
  </si>
  <si>
    <t>volume stimato</t>
  </si>
  <si>
    <t>LE CONFEZIONI DA KG 5 TORNERANNO DISPONIBILI A PARTIRE DA SETTEMBRE</t>
  </si>
  <si>
    <t>LE CONFEZIONI DA KG 25 TORNERANNO DISPONIBILI A PARTIRE DA SETTEMBRE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</si>
</sst>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16"/>
      <color theme="1" tint="0.499984740745262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i/>
      <sz val="11"/>
      <color theme="1" tint="0.499984740745262"/>
      <name val="Calibri"/>
      <family val="2"/>
    </font>
    <font>
      <sz val="8"/>
      <color theme="1" tint="0.499984740745262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 tint="0.499984740745262"/>
      <name val="Calibri"/>
      <family val="2"/>
      <scheme val="minor"/>
    </font>
    <font>
      <sz val="11"/>
      <color theme="2"/>
      <name val="Calibri"/>
      <family val="2"/>
      <scheme val="minor"/>
    </font>
    <font>
      <sz val="14"/>
      <color theme="2"/>
      <name val="Calibri"/>
      <family val="2"/>
      <scheme val="minor"/>
    </font>
    <font>
      <sz val="12"/>
      <color theme="2"/>
      <name val="Calibri"/>
      <family val="2"/>
      <scheme val="minor"/>
    </font>
    <font>
      <sz val="16"/>
      <color theme="2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theme="1" tint="0.499984740745262"/>
      </top>
      <bottom/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/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 style="hair">
        <color auto="1"/>
      </left>
      <right style="hair">
        <color theme="1" tint="0.499984740745262"/>
      </right>
      <top style="hair">
        <color theme="1" tint="0.499984740745262"/>
      </top>
      <bottom style="hair">
        <color auto="1"/>
      </bottom>
      <diagonal/>
    </border>
    <border>
      <left style="hair">
        <color auto="1"/>
      </left>
      <right style="hair">
        <color theme="1" tint="0.499984740745262"/>
      </right>
      <top style="hair">
        <color auto="1"/>
      </top>
      <bottom style="hair">
        <color theme="1" tint="0.499984740745262"/>
      </bottom>
      <diagonal/>
    </border>
    <border>
      <left/>
      <right style="hair">
        <color auto="1"/>
      </right>
      <top style="hair">
        <color theme="1" tint="0.499984740745262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/>
      <right style="hair">
        <color theme="1" tint="0.499984740745262"/>
      </right>
      <top/>
      <bottom/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/>
    <xf numFmtId="2" fontId="1" fillId="0" borderId="0" xfId="0" applyNumberFormat="1" applyFont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1" fontId="1" fillId="0" borderId="0" xfId="0" applyNumberFormat="1" applyFont="1" applyBorder="1" applyAlignment="1" applyProtection="1">
      <alignment horizontal="center" vertical="center"/>
      <protection locked="0"/>
    </xf>
    <xf numFmtId="2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7" fillId="0" borderId="8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1" fontId="1" fillId="0" borderId="8" xfId="0" applyNumberFormat="1" applyFont="1" applyBorder="1" applyAlignment="1" applyProtection="1">
      <alignment horizontal="center" vertical="center"/>
      <protection locked="0"/>
    </xf>
    <xf numFmtId="2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 applyProtection="1">
      <alignment horizontal="center" vertical="center"/>
      <protection locked="0"/>
    </xf>
    <xf numFmtId="2" fontId="8" fillId="0" borderId="8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1" fillId="0" borderId="4" xfId="0" applyFont="1" applyBorder="1" applyProtection="1">
      <protection locked="0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1" xfId="0" applyFont="1" applyBorder="1"/>
    <xf numFmtId="0" fontId="9" fillId="0" borderId="5" xfId="0" applyFont="1" applyBorder="1" applyAlignment="1">
      <alignment horizontal="center" vertic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" fontId="10" fillId="0" borderId="8" xfId="0" applyNumberFormat="1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Protection="1">
      <protection locked="0"/>
    </xf>
    <xf numFmtId="1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" fillId="0" borderId="3" xfId="0" applyFont="1" applyBorder="1" applyProtection="1">
      <protection locked="0"/>
    </xf>
    <xf numFmtId="0" fontId="1" fillId="0" borderId="4" xfId="0" applyFont="1" applyBorder="1"/>
    <xf numFmtId="0" fontId="8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/>
    <xf numFmtId="2" fontId="11" fillId="0" borderId="8" xfId="0" applyNumberFormat="1" applyFont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165" fontId="12" fillId="0" borderId="0" xfId="0" applyNumberFormat="1" applyFont="1" applyBorder="1" applyProtection="1">
      <protection locked="0"/>
    </xf>
    <xf numFmtId="165" fontId="12" fillId="2" borderId="0" xfId="0" applyNumberFormat="1" applyFont="1" applyFill="1" applyBorder="1" applyProtection="1">
      <protection locked="0"/>
    </xf>
    <xf numFmtId="2" fontId="12" fillId="0" borderId="0" xfId="0" applyNumberFormat="1" applyFont="1" applyBorder="1" applyProtection="1">
      <protection locked="0"/>
    </xf>
    <xf numFmtId="0" fontId="14" fillId="0" borderId="0" xfId="0" applyFont="1" applyBorder="1" applyAlignment="1" applyProtection="1">
      <alignment wrapText="1"/>
      <protection locked="0"/>
    </xf>
    <xf numFmtId="165" fontId="14" fillId="0" borderId="7" xfId="0" applyNumberFormat="1" applyFont="1" applyBorder="1" applyAlignment="1" applyProtection="1">
      <protection locked="0"/>
    </xf>
    <xf numFmtId="0" fontId="14" fillId="0" borderId="0" xfId="0" applyFont="1" applyBorder="1" applyAlignment="1">
      <alignment horizontal="center" vertical="center"/>
    </xf>
    <xf numFmtId="165" fontId="14" fillId="0" borderId="0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2" fontId="16" fillId="0" borderId="8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165" fontId="13" fillId="0" borderId="8" xfId="0" applyNumberFormat="1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/>
    </xf>
    <xf numFmtId="165" fontId="17" fillId="0" borderId="8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/>
    </xf>
    <xf numFmtId="0" fontId="10" fillId="0" borderId="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2" fontId="18" fillId="0" borderId="3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2" fontId="18" fillId="0" borderId="15" xfId="0" applyNumberFormat="1" applyFont="1" applyBorder="1" applyAlignment="1">
      <alignment horizontal="center" vertical="center" wrapText="1"/>
    </xf>
    <xf numFmtId="2" fontId="18" fillId="0" borderId="4" xfId="0" applyNumberFormat="1" applyFont="1" applyBorder="1" applyAlignment="1">
      <alignment horizontal="center" vertical="center" wrapText="1"/>
    </xf>
    <xf numFmtId="2" fontId="18" fillId="0" borderId="0" xfId="0" applyNumberFormat="1" applyFont="1" applyBorder="1" applyAlignment="1">
      <alignment horizontal="center" vertical="center" wrapText="1"/>
    </xf>
    <xf numFmtId="2" fontId="18" fillId="0" borderId="16" xfId="0" applyNumberFormat="1" applyFont="1" applyBorder="1" applyAlignment="1">
      <alignment horizontal="center" vertical="center" wrapText="1"/>
    </xf>
    <xf numFmtId="2" fontId="18" fillId="0" borderId="9" xfId="0" applyNumberFormat="1" applyFont="1" applyBorder="1" applyAlignment="1">
      <alignment horizontal="center" vertical="center" wrapText="1"/>
    </xf>
    <xf numFmtId="2" fontId="18" fillId="0" borderId="7" xfId="0" applyNumberFormat="1" applyFont="1" applyBorder="1" applyAlignment="1">
      <alignment horizontal="center" vertical="center" wrapText="1"/>
    </xf>
    <xf numFmtId="2" fontId="18" fillId="0" borderId="17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K140"/>
  <sheetViews>
    <sheetView tabSelected="1" workbookViewId="0">
      <selection activeCell="O6" sqref="O6"/>
    </sheetView>
  </sheetViews>
  <sheetFormatPr defaultColWidth="8.77734375" defaultRowHeight="14.4" x14ac:dyDescent="0.3"/>
  <cols>
    <col min="1" max="1" width="26.77734375" style="26" customWidth="1"/>
    <col min="2" max="4" width="8.77734375" style="1"/>
    <col min="5" max="5" width="8.44140625" style="1" customWidth="1"/>
    <col min="6" max="6" width="9.21875" style="1" bestFit="1" customWidth="1"/>
    <col min="7" max="7" width="8.77734375" style="1"/>
    <col min="8" max="8" width="8.21875" style="1" customWidth="1"/>
    <col min="9" max="9" width="26.21875" style="4" customWidth="1"/>
    <col min="10" max="12" width="8.77734375" style="1"/>
    <col min="13" max="13" width="5.77734375" style="1" customWidth="1"/>
    <col min="14" max="14" width="9.77734375" style="1" customWidth="1"/>
    <col min="15" max="15" width="19.77734375" style="1" customWidth="1"/>
    <col min="16" max="16" width="20.44140625" style="1" customWidth="1"/>
    <col min="17" max="17" width="3.77734375" style="1" customWidth="1"/>
    <col min="18" max="16384" width="8.77734375" style="1"/>
  </cols>
  <sheetData>
    <row r="1" spans="1:9" ht="18" customHeight="1" x14ac:dyDescent="0.3">
      <c r="A1" s="39" t="s">
        <v>0</v>
      </c>
      <c r="B1" s="96"/>
      <c r="C1" s="96"/>
      <c r="D1" s="96"/>
      <c r="E1" s="96"/>
      <c r="F1" s="96"/>
      <c r="G1" s="96"/>
      <c r="H1" s="97"/>
      <c r="I1" s="26"/>
    </row>
    <row r="2" spans="1:9" ht="12.6" customHeight="1" x14ac:dyDescent="0.3">
      <c r="A2" s="39" t="s">
        <v>68</v>
      </c>
      <c r="B2" s="98"/>
      <c r="C2" s="98"/>
      <c r="D2" s="98"/>
      <c r="E2" s="98"/>
      <c r="F2" s="98"/>
      <c r="G2" s="98"/>
      <c r="H2" s="99"/>
      <c r="I2" s="26"/>
    </row>
    <row r="3" spans="1:9" ht="19.05" customHeight="1" x14ac:dyDescent="0.3">
      <c r="A3" s="39" t="s">
        <v>1</v>
      </c>
      <c r="B3" s="96"/>
      <c r="C3" s="96"/>
      <c r="D3" s="96"/>
      <c r="E3" s="96"/>
      <c r="F3" s="96"/>
      <c r="G3" s="96"/>
      <c r="H3" s="97"/>
      <c r="I3" s="26"/>
    </row>
    <row r="4" spans="1:9" ht="38.549999999999997" customHeight="1" x14ac:dyDescent="0.3">
      <c r="A4" s="40" t="s">
        <v>67</v>
      </c>
      <c r="B4" s="96"/>
      <c r="C4" s="96"/>
      <c r="D4" s="96"/>
      <c r="E4" s="96"/>
      <c r="F4" s="96"/>
      <c r="G4" s="96"/>
      <c r="H4" s="96"/>
      <c r="I4" s="26"/>
    </row>
    <row r="5" spans="1:9" ht="24" customHeight="1" x14ac:dyDescent="0.3">
      <c r="A5" s="39" t="s">
        <v>62</v>
      </c>
      <c r="B5" s="96"/>
      <c r="C5" s="96"/>
      <c r="D5" s="96"/>
      <c r="E5" s="96"/>
      <c r="F5" s="96"/>
      <c r="G5" s="96"/>
      <c r="H5" s="97"/>
      <c r="I5" s="26"/>
    </row>
    <row r="6" spans="1:9" ht="39" customHeight="1" x14ac:dyDescent="0.3">
      <c r="A6" s="94" t="s">
        <v>61</v>
      </c>
      <c r="B6" s="94"/>
      <c r="C6" s="94"/>
      <c r="D6" s="94"/>
      <c r="E6" s="94"/>
      <c r="F6" s="94"/>
      <c r="G6" s="94"/>
      <c r="H6" s="95"/>
      <c r="I6" s="26"/>
    </row>
    <row r="7" spans="1:9" ht="10.199999999999999" customHeight="1" x14ac:dyDescent="0.3">
      <c r="A7" s="41"/>
      <c r="B7" s="12"/>
      <c r="C7" s="4"/>
      <c r="D7" s="4"/>
      <c r="E7" s="12"/>
      <c r="F7" s="4"/>
      <c r="G7" s="4"/>
      <c r="H7" s="4"/>
    </row>
    <row r="8" spans="1:9" ht="15.6" customHeight="1" x14ac:dyDescent="0.4">
      <c r="A8" s="66" t="s">
        <v>2</v>
      </c>
      <c r="B8" s="68" t="s">
        <v>3</v>
      </c>
      <c r="C8" s="68"/>
      <c r="D8" s="86" t="s">
        <v>4</v>
      </c>
      <c r="E8" s="86"/>
      <c r="F8" s="58" t="s">
        <v>88</v>
      </c>
      <c r="G8" s="58"/>
      <c r="H8" s="5"/>
    </row>
    <row r="9" spans="1:9" ht="18" customHeight="1" x14ac:dyDescent="0.4">
      <c r="A9" s="67"/>
      <c r="B9" s="88">
        <f>SUM(B46,B65,B82,B127,G127)</f>
        <v>0</v>
      </c>
      <c r="C9" s="88"/>
      <c r="D9" s="93">
        <f>SUM(D46,D65,D82,D127,H127)</f>
        <v>0</v>
      </c>
      <c r="E9" s="93"/>
      <c r="F9" s="59">
        <f>SUM(F46,F65,F82,E125,G125)</f>
        <v>0</v>
      </c>
      <c r="G9" s="59"/>
      <c r="H9" s="5"/>
    </row>
    <row r="10" spans="1:9" ht="15" customHeight="1" x14ac:dyDescent="0.3">
      <c r="A10" s="66" t="s">
        <v>5</v>
      </c>
      <c r="B10" s="13" t="s">
        <v>6</v>
      </c>
      <c r="C10" s="13" t="s">
        <v>7</v>
      </c>
      <c r="D10" s="13" t="s">
        <v>8</v>
      </c>
      <c r="E10" s="13" t="s">
        <v>9</v>
      </c>
      <c r="F10" s="13" t="s">
        <v>10</v>
      </c>
      <c r="G10" s="5"/>
      <c r="H10" s="5"/>
    </row>
    <row r="11" spans="1:9" ht="13.05" customHeight="1" x14ac:dyDescent="0.3">
      <c r="A11" s="67"/>
      <c r="B11" s="14">
        <f>SUM(C120:C124)</f>
        <v>0</v>
      </c>
      <c r="C11" s="14">
        <f>SUM(B50:B54,B88:B96,B100:B105,F100:F103,B109:B110,B71:B79,B114:B117)</f>
        <v>0</v>
      </c>
      <c r="D11" s="14">
        <f>SUM(B15:D22,B58:B62)</f>
        <v>0</v>
      </c>
      <c r="E11" s="14">
        <f>SUM(B26:D33,E50:E54,E71:E79)</f>
        <v>0</v>
      </c>
      <c r="F11" s="37">
        <f>SUM(B37:D43)</f>
        <v>0</v>
      </c>
      <c r="G11" s="5"/>
      <c r="H11" s="5"/>
    </row>
    <row r="12" spans="1:9" ht="8.5500000000000007" customHeight="1" x14ac:dyDescent="0.3">
      <c r="A12" s="42"/>
      <c r="B12" s="5"/>
      <c r="C12" s="5"/>
      <c r="D12" s="5"/>
      <c r="E12" s="5"/>
      <c r="F12" s="5"/>
      <c r="G12" s="5"/>
      <c r="H12" s="5"/>
    </row>
    <row r="13" spans="1:9" ht="12" customHeight="1" x14ac:dyDescent="0.3">
      <c r="A13" s="66" t="s">
        <v>11</v>
      </c>
      <c r="B13" s="70" t="s">
        <v>12</v>
      </c>
      <c r="C13" s="70"/>
      <c r="D13" s="70"/>
      <c r="E13" s="69" t="s">
        <v>13</v>
      </c>
      <c r="F13" s="92" t="s">
        <v>14</v>
      </c>
      <c r="G13" s="60" t="s">
        <v>89</v>
      </c>
      <c r="H13" s="5"/>
    </row>
    <row r="14" spans="1:9" ht="10.5" customHeight="1" x14ac:dyDescent="0.3">
      <c r="A14" s="67"/>
      <c r="B14" s="15" t="s">
        <v>15</v>
      </c>
      <c r="C14" s="15" t="s">
        <v>16</v>
      </c>
      <c r="D14" s="15" t="s">
        <v>17</v>
      </c>
      <c r="E14" s="71"/>
      <c r="F14" s="92"/>
      <c r="G14" s="60"/>
      <c r="H14" s="5"/>
    </row>
    <row r="15" spans="1:9" x14ac:dyDescent="0.3">
      <c r="A15" s="16" t="s">
        <v>74</v>
      </c>
      <c r="B15" s="17"/>
      <c r="C15" s="17"/>
      <c r="D15" s="17"/>
      <c r="E15" s="18">
        <v>3.9</v>
      </c>
      <c r="F15" s="38">
        <f t="shared" ref="F15:F20" si="0">SUM(B15:D15)*E15</f>
        <v>0</v>
      </c>
      <c r="G15" s="48">
        <f>SUM(B15:D15)*(0.00166666666666666)</f>
        <v>0</v>
      </c>
      <c r="H15" s="5"/>
    </row>
    <row r="16" spans="1:9" x14ac:dyDescent="0.3">
      <c r="A16" s="16" t="s">
        <v>80</v>
      </c>
      <c r="B16" s="17"/>
      <c r="C16" s="17"/>
      <c r="D16" s="17"/>
      <c r="E16" s="18">
        <v>3.6</v>
      </c>
      <c r="F16" s="18">
        <f t="shared" si="0"/>
        <v>0</v>
      </c>
      <c r="G16" s="48">
        <f t="shared" ref="G16:G22" si="1">SUM(B16:D16)*(0.00166666666666666)</f>
        <v>0</v>
      </c>
      <c r="H16" s="5"/>
    </row>
    <row r="17" spans="1:8" x14ac:dyDescent="0.3">
      <c r="A17" s="16" t="s">
        <v>86</v>
      </c>
      <c r="B17" s="17"/>
      <c r="C17" s="17"/>
      <c r="D17" s="17"/>
      <c r="E17" s="18">
        <v>3.6</v>
      </c>
      <c r="F17" s="18">
        <f t="shared" si="0"/>
        <v>0</v>
      </c>
      <c r="G17" s="48">
        <f t="shared" si="1"/>
        <v>0</v>
      </c>
      <c r="H17" s="5"/>
    </row>
    <row r="18" spans="1:8" x14ac:dyDescent="0.3">
      <c r="A18" s="16" t="s">
        <v>56</v>
      </c>
      <c r="B18" s="17"/>
      <c r="C18" s="17"/>
      <c r="D18" s="17"/>
      <c r="E18" s="18">
        <v>3.5</v>
      </c>
      <c r="F18" s="18">
        <f t="shared" si="0"/>
        <v>0</v>
      </c>
      <c r="G18" s="48">
        <f t="shared" si="1"/>
        <v>0</v>
      </c>
      <c r="H18" s="5"/>
    </row>
    <row r="19" spans="1:8" x14ac:dyDescent="0.3">
      <c r="A19" s="16" t="s">
        <v>19</v>
      </c>
      <c r="B19" s="17"/>
      <c r="C19" s="17"/>
      <c r="D19" s="17"/>
      <c r="E19" s="18">
        <v>3.7</v>
      </c>
      <c r="F19" s="18">
        <f t="shared" si="0"/>
        <v>0</v>
      </c>
      <c r="G19" s="48">
        <f t="shared" si="1"/>
        <v>0</v>
      </c>
      <c r="H19" s="5"/>
    </row>
    <row r="20" spans="1:8" x14ac:dyDescent="0.3">
      <c r="A20" s="16" t="s">
        <v>85</v>
      </c>
      <c r="B20" s="46" t="s">
        <v>66</v>
      </c>
      <c r="C20" s="17"/>
      <c r="D20" s="17"/>
      <c r="E20" s="18">
        <v>3.6</v>
      </c>
      <c r="F20" s="18">
        <f t="shared" si="0"/>
        <v>0</v>
      </c>
      <c r="G20" s="48">
        <f>SUM(C20:D20)*(0.00166666666666666)</f>
        <v>0</v>
      </c>
      <c r="H20" s="5"/>
    </row>
    <row r="21" spans="1:8" ht="14.55" customHeight="1" x14ac:dyDescent="0.3">
      <c r="A21" s="16" t="s">
        <v>71</v>
      </c>
      <c r="B21" s="17"/>
      <c r="C21" s="17"/>
      <c r="D21" s="17"/>
      <c r="E21" s="18">
        <v>3.9</v>
      </c>
      <c r="F21" s="18">
        <f t="shared" ref="F21:F22" si="2">SUM(B21:D21)*E21</f>
        <v>0</v>
      </c>
      <c r="G21" s="48">
        <f t="shared" si="1"/>
        <v>0</v>
      </c>
      <c r="H21" s="5"/>
    </row>
    <row r="22" spans="1:8" ht="14.55" customHeight="1" x14ac:dyDescent="0.3">
      <c r="A22" s="16" t="s">
        <v>72</v>
      </c>
      <c r="B22" s="17"/>
      <c r="C22" s="17"/>
      <c r="D22" s="17"/>
      <c r="E22" s="18">
        <v>3.6</v>
      </c>
      <c r="F22" s="18">
        <f t="shared" si="2"/>
        <v>0</v>
      </c>
      <c r="G22" s="48">
        <f t="shared" si="1"/>
        <v>0</v>
      </c>
      <c r="H22" s="5"/>
    </row>
    <row r="23" spans="1:8" ht="8.25" customHeight="1" x14ac:dyDescent="0.3">
      <c r="A23" s="63" t="s">
        <v>75</v>
      </c>
      <c r="B23" s="64"/>
      <c r="C23" s="64"/>
      <c r="D23" s="64"/>
      <c r="E23" s="64"/>
      <c r="F23" s="64"/>
      <c r="G23" s="64"/>
      <c r="H23" s="5"/>
    </row>
    <row r="24" spans="1:8" ht="12" customHeight="1" x14ac:dyDescent="0.3">
      <c r="A24" s="66" t="s">
        <v>11</v>
      </c>
      <c r="B24" s="70" t="s">
        <v>20</v>
      </c>
      <c r="C24" s="70"/>
      <c r="D24" s="70"/>
      <c r="E24" s="69" t="s">
        <v>13</v>
      </c>
      <c r="F24" s="65" t="s">
        <v>14</v>
      </c>
      <c r="G24" s="5"/>
      <c r="H24" s="5"/>
    </row>
    <row r="25" spans="1:8" ht="10.050000000000001" customHeight="1" x14ac:dyDescent="0.3">
      <c r="A25" s="67"/>
      <c r="B25" s="15" t="s">
        <v>15</v>
      </c>
      <c r="C25" s="15" t="s">
        <v>16</v>
      </c>
      <c r="D25" s="15" t="s">
        <v>17</v>
      </c>
      <c r="E25" s="71"/>
      <c r="F25" s="65"/>
      <c r="G25" s="5"/>
      <c r="H25" s="5"/>
    </row>
    <row r="26" spans="1:8" x14ac:dyDescent="0.3">
      <c r="A26" s="16" t="s">
        <v>18</v>
      </c>
      <c r="B26" s="100" t="s">
        <v>91</v>
      </c>
      <c r="C26" s="101"/>
      <c r="D26" s="102"/>
      <c r="E26" s="18">
        <v>18</v>
      </c>
      <c r="F26" s="18">
        <f>SUM(B26:D26)*E26</f>
        <v>0</v>
      </c>
      <c r="G26" s="47">
        <f>SUM(B26:D26)*(0.005)</f>
        <v>0</v>
      </c>
      <c r="H26" s="5"/>
    </row>
    <row r="27" spans="1:8" x14ac:dyDescent="0.3">
      <c r="A27" s="16" t="s">
        <v>73</v>
      </c>
      <c r="B27" s="103"/>
      <c r="C27" s="104"/>
      <c r="D27" s="105"/>
      <c r="E27" s="18">
        <v>16.5</v>
      </c>
      <c r="F27" s="18">
        <f t="shared" ref="F27:F31" si="3">SUM(B27:D27)*E27</f>
        <v>0</v>
      </c>
      <c r="G27" s="47">
        <f t="shared" ref="G27:G33" si="4">SUM(B27:D27)*(0.005)</f>
        <v>0</v>
      </c>
      <c r="H27" s="5"/>
    </row>
    <row r="28" spans="1:8" x14ac:dyDescent="0.3">
      <c r="A28" s="16" t="s">
        <v>84</v>
      </c>
      <c r="B28" s="103"/>
      <c r="C28" s="104"/>
      <c r="D28" s="105"/>
      <c r="E28" s="18">
        <v>16.5</v>
      </c>
      <c r="F28" s="18">
        <f t="shared" si="3"/>
        <v>0</v>
      </c>
      <c r="G28" s="47">
        <f t="shared" si="4"/>
        <v>0</v>
      </c>
      <c r="H28" s="5"/>
    </row>
    <row r="29" spans="1:8" x14ac:dyDescent="0.3">
      <c r="A29" s="16" t="s">
        <v>56</v>
      </c>
      <c r="B29" s="103"/>
      <c r="C29" s="104"/>
      <c r="D29" s="105"/>
      <c r="E29" s="18">
        <v>16</v>
      </c>
      <c r="F29" s="18">
        <f t="shared" si="3"/>
        <v>0</v>
      </c>
      <c r="G29" s="47">
        <f t="shared" si="4"/>
        <v>0</v>
      </c>
      <c r="H29" s="5"/>
    </row>
    <row r="30" spans="1:8" x14ac:dyDescent="0.3">
      <c r="A30" s="16" t="s">
        <v>19</v>
      </c>
      <c r="B30" s="103"/>
      <c r="C30" s="104"/>
      <c r="D30" s="105"/>
      <c r="E30" s="18">
        <v>17</v>
      </c>
      <c r="F30" s="18">
        <f t="shared" si="3"/>
        <v>0</v>
      </c>
      <c r="G30" s="47">
        <f t="shared" si="4"/>
        <v>0</v>
      </c>
      <c r="H30" s="5"/>
    </row>
    <row r="31" spans="1:8" x14ac:dyDescent="0.3">
      <c r="A31" s="16" t="s">
        <v>85</v>
      </c>
      <c r="B31" s="103"/>
      <c r="C31" s="104"/>
      <c r="D31" s="105"/>
      <c r="E31" s="18">
        <v>16.5</v>
      </c>
      <c r="F31" s="18">
        <f t="shared" si="3"/>
        <v>0</v>
      </c>
      <c r="G31" s="47">
        <f t="shared" si="4"/>
        <v>0</v>
      </c>
      <c r="H31" s="5"/>
    </row>
    <row r="32" spans="1:8" x14ac:dyDescent="0.3">
      <c r="A32" s="16" t="s">
        <v>71</v>
      </c>
      <c r="B32" s="103"/>
      <c r="C32" s="104"/>
      <c r="D32" s="105"/>
      <c r="E32" s="18">
        <v>18</v>
      </c>
      <c r="F32" s="18">
        <f t="shared" ref="F32:F33" si="5">SUM(B32:D32)*E32</f>
        <v>0</v>
      </c>
      <c r="G32" s="47">
        <f t="shared" si="4"/>
        <v>0</v>
      </c>
      <c r="H32" s="5"/>
    </row>
    <row r="33" spans="1:8" x14ac:dyDescent="0.3">
      <c r="A33" s="16" t="s">
        <v>72</v>
      </c>
      <c r="B33" s="106"/>
      <c r="C33" s="107"/>
      <c r="D33" s="108"/>
      <c r="E33" s="18">
        <v>16.5</v>
      </c>
      <c r="F33" s="18">
        <f t="shared" si="5"/>
        <v>0</v>
      </c>
      <c r="G33" s="47">
        <f t="shared" si="4"/>
        <v>0</v>
      </c>
      <c r="H33" s="5"/>
    </row>
    <row r="34" spans="1:8" ht="8.25" customHeight="1" x14ac:dyDescent="0.3">
      <c r="A34" s="63" t="s">
        <v>57</v>
      </c>
      <c r="B34" s="64"/>
      <c r="C34" s="64"/>
      <c r="D34" s="64"/>
      <c r="E34" s="64"/>
      <c r="F34" s="64"/>
      <c r="G34" s="64"/>
      <c r="H34" s="5"/>
    </row>
    <row r="35" spans="1:8" ht="12" customHeight="1" x14ac:dyDescent="0.3">
      <c r="A35" s="66" t="s">
        <v>11</v>
      </c>
      <c r="B35" s="70" t="s">
        <v>21</v>
      </c>
      <c r="C35" s="70"/>
      <c r="D35" s="70"/>
      <c r="E35" s="69" t="s">
        <v>13</v>
      </c>
      <c r="F35" s="65" t="s">
        <v>14</v>
      </c>
      <c r="G35" s="5"/>
      <c r="H35" s="5"/>
    </row>
    <row r="36" spans="1:8" ht="13.05" customHeight="1" x14ac:dyDescent="0.3">
      <c r="A36" s="67"/>
      <c r="B36" s="15" t="s">
        <v>15</v>
      </c>
      <c r="C36" s="15" t="s">
        <v>16</v>
      </c>
      <c r="D36" s="15" t="s">
        <v>17</v>
      </c>
      <c r="E36" s="71"/>
      <c r="F36" s="65"/>
      <c r="G36" s="5"/>
      <c r="H36" s="5"/>
    </row>
    <row r="37" spans="1:8" x14ac:dyDescent="0.3">
      <c r="A37" s="16" t="s">
        <v>18</v>
      </c>
      <c r="B37" s="100" t="s">
        <v>92</v>
      </c>
      <c r="C37" s="101"/>
      <c r="D37" s="102"/>
      <c r="E37" s="18">
        <v>85</v>
      </c>
      <c r="F37" s="18">
        <f>SUM(B37:D37)*E37</f>
        <v>0</v>
      </c>
      <c r="G37" s="47">
        <f>SUM(B37:D37)*(0.02)</f>
        <v>0</v>
      </c>
      <c r="H37" s="5"/>
    </row>
    <row r="38" spans="1:8" x14ac:dyDescent="0.3">
      <c r="A38" s="16" t="s">
        <v>73</v>
      </c>
      <c r="B38" s="103"/>
      <c r="C38" s="104"/>
      <c r="D38" s="105"/>
      <c r="E38" s="18">
        <v>77.5</v>
      </c>
      <c r="F38" s="18">
        <f t="shared" ref="F38:F43" si="6">SUM(B38:D38)*E38</f>
        <v>0</v>
      </c>
      <c r="G38" s="47">
        <f t="shared" ref="G38:G43" si="7">SUM(B38:D38)*(0.02)</f>
        <v>0</v>
      </c>
      <c r="H38" s="5"/>
    </row>
    <row r="39" spans="1:8" x14ac:dyDescent="0.3">
      <c r="A39" s="16" t="s">
        <v>84</v>
      </c>
      <c r="B39" s="103"/>
      <c r="C39" s="104"/>
      <c r="D39" s="105"/>
      <c r="E39" s="18">
        <v>77.5</v>
      </c>
      <c r="F39" s="18">
        <f t="shared" si="6"/>
        <v>0</v>
      </c>
      <c r="G39" s="47">
        <f t="shared" si="7"/>
        <v>0</v>
      </c>
      <c r="H39" s="5"/>
    </row>
    <row r="40" spans="1:8" x14ac:dyDescent="0.3">
      <c r="A40" s="16" t="s">
        <v>19</v>
      </c>
      <c r="B40" s="103"/>
      <c r="C40" s="104"/>
      <c r="D40" s="105"/>
      <c r="E40" s="18">
        <v>80</v>
      </c>
      <c r="F40" s="18">
        <f t="shared" si="6"/>
        <v>0</v>
      </c>
      <c r="G40" s="47">
        <f t="shared" si="7"/>
        <v>0</v>
      </c>
      <c r="H40" s="5"/>
    </row>
    <row r="41" spans="1:8" x14ac:dyDescent="0.3">
      <c r="A41" s="16" t="s">
        <v>85</v>
      </c>
      <c r="B41" s="103"/>
      <c r="C41" s="104"/>
      <c r="D41" s="105"/>
      <c r="E41" s="18">
        <v>77.5</v>
      </c>
      <c r="F41" s="18">
        <f t="shared" si="6"/>
        <v>0</v>
      </c>
      <c r="G41" s="47">
        <f t="shared" si="7"/>
        <v>0</v>
      </c>
      <c r="H41" s="5"/>
    </row>
    <row r="42" spans="1:8" x14ac:dyDescent="0.3">
      <c r="A42" s="16" t="s">
        <v>71</v>
      </c>
      <c r="B42" s="103"/>
      <c r="C42" s="104"/>
      <c r="D42" s="105"/>
      <c r="E42" s="18">
        <v>85</v>
      </c>
      <c r="F42" s="18">
        <f t="shared" si="6"/>
        <v>0</v>
      </c>
      <c r="G42" s="47">
        <f t="shared" si="7"/>
        <v>0</v>
      </c>
      <c r="H42" s="5"/>
    </row>
    <row r="43" spans="1:8" ht="14.55" customHeight="1" x14ac:dyDescent="0.3">
      <c r="A43" s="16" t="s">
        <v>72</v>
      </c>
      <c r="B43" s="106"/>
      <c r="C43" s="107"/>
      <c r="D43" s="108"/>
      <c r="E43" s="18">
        <v>77.5</v>
      </c>
      <c r="F43" s="18">
        <f t="shared" si="6"/>
        <v>0</v>
      </c>
      <c r="G43" s="47">
        <f t="shared" si="7"/>
        <v>0</v>
      </c>
      <c r="H43" s="5"/>
    </row>
    <row r="44" spans="1:8" ht="12.45" customHeight="1" x14ac:dyDescent="0.3">
      <c r="A44" s="63"/>
      <c r="B44" s="64"/>
      <c r="C44" s="64"/>
      <c r="D44" s="64"/>
      <c r="E44" s="64"/>
      <c r="F44" s="64"/>
      <c r="G44" s="64"/>
      <c r="H44" s="5"/>
    </row>
    <row r="45" spans="1:8" ht="18" customHeight="1" x14ac:dyDescent="0.4">
      <c r="A45" s="66" t="s">
        <v>22</v>
      </c>
      <c r="B45" s="68" t="s">
        <v>3</v>
      </c>
      <c r="C45" s="68"/>
      <c r="D45" s="86" t="s">
        <v>4</v>
      </c>
      <c r="E45" s="86"/>
      <c r="F45" s="54" t="s">
        <v>89</v>
      </c>
      <c r="G45" s="5"/>
      <c r="H45" s="4"/>
    </row>
    <row r="46" spans="1:8" ht="17.55" customHeight="1" x14ac:dyDescent="0.4">
      <c r="A46" s="67"/>
      <c r="B46" s="88">
        <f>SUM(F15:F22)+SUM(F26:F33)+SUM(F37:F43)</f>
        <v>0</v>
      </c>
      <c r="C46" s="88"/>
      <c r="D46" s="88">
        <f>SUM(B15:D22)+(SUM(B26:D33)*5)+SUM(B37:D43)*25</f>
        <v>0</v>
      </c>
      <c r="E46" s="88"/>
      <c r="F46" s="55">
        <f>SUM(G37:G43,G26:G33,G15:G22)</f>
        <v>0</v>
      </c>
      <c r="G46" s="5"/>
      <c r="H46" s="5"/>
    </row>
    <row r="47" spans="1:8" ht="14.55" customHeight="1" x14ac:dyDescent="0.3">
      <c r="A47" s="89"/>
      <c r="B47" s="90"/>
      <c r="C47" s="90"/>
      <c r="D47" s="90"/>
      <c r="E47" s="90"/>
      <c r="F47" s="90"/>
      <c r="G47" s="90"/>
      <c r="H47" s="6"/>
    </row>
    <row r="48" spans="1:8" ht="16.05" customHeight="1" x14ac:dyDescent="0.3">
      <c r="A48" s="66" t="s">
        <v>23</v>
      </c>
      <c r="B48" s="87" t="s">
        <v>24</v>
      </c>
      <c r="C48" s="69" t="s">
        <v>13</v>
      </c>
      <c r="D48" s="65" t="s">
        <v>14</v>
      </c>
      <c r="E48" s="87" t="s">
        <v>25</v>
      </c>
      <c r="F48" s="69" t="s">
        <v>13</v>
      </c>
      <c r="G48" s="65" t="s">
        <v>14</v>
      </c>
      <c r="H48" s="5"/>
    </row>
    <row r="49" spans="1:9" x14ac:dyDescent="0.3">
      <c r="A49" s="67"/>
      <c r="B49" s="87"/>
      <c r="C49" s="69"/>
      <c r="D49" s="65"/>
      <c r="E49" s="91"/>
      <c r="F49" s="71"/>
      <c r="G49" s="65"/>
      <c r="H49" s="5"/>
    </row>
    <row r="50" spans="1:9" x14ac:dyDescent="0.3">
      <c r="A50" s="16" t="s">
        <v>58</v>
      </c>
      <c r="B50" s="17"/>
      <c r="C50" s="18">
        <v>1.8</v>
      </c>
      <c r="D50" s="38">
        <f t="shared" ref="D50" si="8">B50*C50</f>
        <v>0</v>
      </c>
      <c r="E50" s="17"/>
      <c r="F50" s="18">
        <v>15.5</v>
      </c>
      <c r="G50" s="22">
        <f>E50*F50</f>
        <v>0</v>
      </c>
      <c r="H50" s="51"/>
    </row>
    <row r="51" spans="1:9" x14ac:dyDescent="0.3">
      <c r="A51" s="16" t="s">
        <v>26</v>
      </c>
      <c r="B51" s="17"/>
      <c r="C51" s="18">
        <v>1.8</v>
      </c>
      <c r="D51" s="18">
        <f>B51*C51</f>
        <v>0</v>
      </c>
      <c r="E51" s="17"/>
      <c r="F51" s="18">
        <v>15.5</v>
      </c>
      <c r="G51" s="22">
        <f>E51*F51</f>
        <v>0</v>
      </c>
      <c r="H51" s="51"/>
    </row>
    <row r="52" spans="1:9" x14ac:dyDescent="0.3">
      <c r="A52" s="16" t="s">
        <v>76</v>
      </c>
      <c r="B52" s="17"/>
      <c r="C52" s="18">
        <v>1.4</v>
      </c>
      <c r="D52" s="18">
        <f>B52*C52</f>
        <v>0</v>
      </c>
      <c r="E52" s="17"/>
      <c r="F52" s="18">
        <v>11.5</v>
      </c>
      <c r="G52" s="22">
        <f>E52*F52</f>
        <v>0</v>
      </c>
      <c r="H52" s="51"/>
    </row>
    <row r="53" spans="1:9" x14ac:dyDescent="0.3">
      <c r="A53" s="16" t="s">
        <v>65</v>
      </c>
      <c r="B53" s="17"/>
      <c r="C53" s="18">
        <v>2.6</v>
      </c>
      <c r="D53" s="18">
        <f t="shared" ref="D53" si="9">B53*C53</f>
        <v>0</v>
      </c>
      <c r="E53" s="17"/>
      <c r="F53" s="18">
        <v>23.5</v>
      </c>
      <c r="G53" s="22">
        <f t="shared" ref="G53" si="10">E53*F53</f>
        <v>0</v>
      </c>
      <c r="H53" s="51"/>
    </row>
    <row r="54" spans="1:9" x14ac:dyDescent="0.3">
      <c r="A54" s="16" t="s">
        <v>70</v>
      </c>
      <c r="B54" s="17"/>
      <c r="C54" s="18">
        <v>2.6</v>
      </c>
      <c r="D54" s="18">
        <f>B54*C54</f>
        <v>0</v>
      </c>
      <c r="E54" s="17"/>
      <c r="F54" s="18">
        <v>23.5</v>
      </c>
      <c r="G54" s="22">
        <f>E54*F54</f>
        <v>0</v>
      </c>
      <c r="H54" s="51"/>
    </row>
    <row r="55" spans="1:9" x14ac:dyDescent="0.3">
      <c r="A55" s="43"/>
      <c r="B55" s="7"/>
      <c r="C55" s="8"/>
      <c r="D55" s="8"/>
      <c r="E55" s="5"/>
      <c r="F55" s="4"/>
      <c r="G55" s="50"/>
      <c r="H55" s="4"/>
    </row>
    <row r="56" spans="1:9" ht="13.5" customHeight="1" x14ac:dyDescent="0.3">
      <c r="A56" s="66" t="s">
        <v>23</v>
      </c>
      <c r="B56" s="87" t="s">
        <v>28</v>
      </c>
      <c r="C56" s="69" t="s">
        <v>13</v>
      </c>
      <c r="D56" s="65" t="s">
        <v>14</v>
      </c>
      <c r="E56" s="4"/>
      <c r="F56" s="4"/>
      <c r="G56" s="50"/>
      <c r="H56" s="4"/>
    </row>
    <row r="57" spans="1:9" x14ac:dyDescent="0.3">
      <c r="A57" s="67"/>
      <c r="B57" s="87"/>
      <c r="C57" s="69"/>
      <c r="D57" s="65"/>
      <c r="E57" s="4"/>
      <c r="F57" s="4"/>
      <c r="G57" s="50"/>
      <c r="H57" s="4"/>
    </row>
    <row r="58" spans="1:9" x14ac:dyDescent="0.3">
      <c r="A58" s="16" t="s">
        <v>58</v>
      </c>
      <c r="B58" s="17"/>
      <c r="C58" s="18">
        <v>3.4</v>
      </c>
      <c r="D58" s="38">
        <f t="shared" ref="D58:D62" si="11">B58*C58</f>
        <v>0</v>
      </c>
      <c r="E58" s="49"/>
      <c r="F58" s="9"/>
      <c r="G58" s="50"/>
      <c r="H58" s="4"/>
    </row>
    <row r="59" spans="1:9" x14ac:dyDescent="0.3">
      <c r="A59" s="16" t="s">
        <v>26</v>
      </c>
      <c r="B59" s="17"/>
      <c r="C59" s="18">
        <v>3.4</v>
      </c>
      <c r="D59" s="18">
        <f t="shared" si="11"/>
        <v>0</v>
      </c>
      <c r="E59" s="49"/>
      <c r="F59" s="4"/>
      <c r="G59" s="50"/>
      <c r="H59" s="4"/>
    </row>
    <row r="60" spans="1:9" x14ac:dyDescent="0.3">
      <c r="A60" s="16" t="s">
        <v>76</v>
      </c>
      <c r="B60" s="17"/>
      <c r="C60" s="18">
        <v>2.6</v>
      </c>
      <c r="D60" s="18">
        <f t="shared" si="11"/>
        <v>0</v>
      </c>
      <c r="E60" s="49"/>
      <c r="F60" s="4"/>
      <c r="G60" s="50"/>
      <c r="H60" s="4"/>
      <c r="I60" s="9"/>
    </row>
    <row r="61" spans="1:9" x14ac:dyDescent="0.3">
      <c r="A61" s="16" t="s">
        <v>65</v>
      </c>
      <c r="B61" s="17"/>
      <c r="C61" s="18">
        <v>5</v>
      </c>
      <c r="D61" s="18">
        <f t="shared" si="11"/>
        <v>0</v>
      </c>
      <c r="E61" s="49"/>
      <c r="F61" s="4"/>
      <c r="G61" s="50"/>
      <c r="H61" s="4"/>
      <c r="I61" s="9"/>
    </row>
    <row r="62" spans="1:9" x14ac:dyDescent="0.3">
      <c r="A62" s="16" t="s">
        <v>27</v>
      </c>
      <c r="B62" s="17"/>
      <c r="C62" s="18">
        <v>5</v>
      </c>
      <c r="D62" s="18">
        <f t="shared" si="11"/>
        <v>0</v>
      </c>
      <c r="E62" s="49"/>
      <c r="F62" s="4"/>
      <c r="G62" s="4"/>
      <c r="H62" s="4"/>
      <c r="I62" s="9"/>
    </row>
    <row r="63" spans="1:9" x14ac:dyDescent="0.3">
      <c r="A63" s="45"/>
      <c r="B63" s="5"/>
      <c r="C63" s="5"/>
      <c r="D63" s="5"/>
      <c r="E63" s="5"/>
      <c r="F63" s="5"/>
      <c r="G63" s="5"/>
      <c r="H63" s="5"/>
    </row>
    <row r="64" spans="1:9" ht="21" x14ac:dyDescent="0.4">
      <c r="A64" s="66" t="s">
        <v>29</v>
      </c>
      <c r="B64" s="68" t="s">
        <v>3</v>
      </c>
      <c r="C64" s="68"/>
      <c r="D64" s="86" t="s">
        <v>4</v>
      </c>
      <c r="E64" s="86"/>
      <c r="F64" s="61" t="s">
        <v>90</v>
      </c>
      <c r="G64" s="61"/>
      <c r="H64" s="5"/>
    </row>
    <row r="65" spans="1:11" ht="18" customHeight="1" x14ac:dyDescent="0.4">
      <c r="A65" s="67"/>
      <c r="B65" s="88">
        <f>SUM(D58:D62,D50:D54,G50:G54)</f>
        <v>0</v>
      </c>
      <c r="C65" s="88"/>
      <c r="D65" s="88">
        <f>SUM(B58:B62)+(SUM(B50:B54)*0.5)+(SUM(E50:E54)*5)</f>
        <v>0</v>
      </c>
      <c r="E65" s="88"/>
      <c r="F65" s="62">
        <f>(SUM(B58:B62)*0.0016666666666666)+(SUM(B50:B54)*0.0017)+(SUM(E50:E54)*0.005)</f>
        <v>0</v>
      </c>
      <c r="G65" s="62"/>
      <c r="H65" s="5"/>
    </row>
    <row r="66" spans="1:11" ht="12" customHeight="1" x14ac:dyDescent="0.4">
      <c r="A66" s="44"/>
      <c r="B66" s="10"/>
      <c r="C66" s="11"/>
      <c r="D66" s="10"/>
      <c r="E66" s="11"/>
      <c r="F66" s="5"/>
      <c r="G66" s="5"/>
      <c r="H66" s="5"/>
    </row>
    <row r="67" spans="1:11" ht="10.5" customHeight="1" x14ac:dyDescent="0.4">
      <c r="A67" s="44"/>
      <c r="B67" s="10"/>
      <c r="C67" s="11"/>
      <c r="D67" s="10"/>
      <c r="E67" s="11"/>
      <c r="F67" s="5"/>
      <c r="G67" s="5"/>
      <c r="H67" s="5"/>
    </row>
    <row r="68" spans="1:11" x14ac:dyDescent="0.3">
      <c r="A68" s="42"/>
      <c r="B68" s="5"/>
      <c r="C68" s="5"/>
      <c r="D68" s="5"/>
      <c r="E68" s="5"/>
      <c r="F68" s="5"/>
      <c r="G68" s="5"/>
      <c r="H68" s="5"/>
    </row>
    <row r="69" spans="1:11" ht="14.4" customHeight="1" x14ac:dyDescent="0.3">
      <c r="A69" s="66" t="s">
        <v>30</v>
      </c>
      <c r="B69" s="87" t="s">
        <v>24</v>
      </c>
      <c r="C69" s="69" t="s">
        <v>13</v>
      </c>
      <c r="D69" s="65" t="s">
        <v>14</v>
      </c>
      <c r="E69" s="87" t="s">
        <v>25</v>
      </c>
      <c r="F69" s="69" t="s">
        <v>13</v>
      </c>
      <c r="G69" s="65" t="s">
        <v>14</v>
      </c>
      <c r="H69" s="5"/>
    </row>
    <row r="70" spans="1:11" x14ac:dyDescent="0.3">
      <c r="A70" s="67"/>
      <c r="B70" s="87"/>
      <c r="C70" s="69"/>
      <c r="D70" s="65"/>
      <c r="E70" s="87"/>
      <c r="F70" s="69"/>
      <c r="G70" s="65"/>
      <c r="H70" s="5"/>
    </row>
    <row r="71" spans="1:11" x14ac:dyDescent="0.3">
      <c r="A71" s="16" t="s">
        <v>31</v>
      </c>
      <c r="B71" s="17"/>
      <c r="C71" s="18">
        <v>1.3</v>
      </c>
      <c r="D71" s="38">
        <f>B71*C71</f>
        <v>0</v>
      </c>
      <c r="E71" s="17"/>
      <c r="F71" s="18">
        <v>10.5</v>
      </c>
      <c r="G71" s="38">
        <f>E71*F71</f>
        <v>0</v>
      </c>
      <c r="H71" s="5"/>
      <c r="J71" s="3"/>
      <c r="K71" s="3"/>
    </row>
    <row r="72" spans="1:11" x14ac:dyDescent="0.3">
      <c r="A72" s="16" t="s">
        <v>32</v>
      </c>
      <c r="B72" s="17"/>
      <c r="C72" s="18">
        <v>1.3</v>
      </c>
      <c r="D72" s="18">
        <f t="shared" ref="D72:D77" si="12">B72*C72</f>
        <v>0</v>
      </c>
      <c r="E72" s="17"/>
      <c r="F72" s="18">
        <v>10.5</v>
      </c>
      <c r="G72" s="18">
        <f t="shared" ref="G72:G77" si="13">E72*F72</f>
        <v>0</v>
      </c>
      <c r="H72" s="5"/>
      <c r="J72" s="3"/>
      <c r="K72" s="3"/>
    </row>
    <row r="73" spans="1:11" x14ac:dyDescent="0.3">
      <c r="A73" s="16" t="s">
        <v>33</v>
      </c>
      <c r="B73" s="17"/>
      <c r="C73" s="18">
        <v>1.3</v>
      </c>
      <c r="D73" s="18">
        <f t="shared" si="12"/>
        <v>0</v>
      </c>
      <c r="E73" s="17"/>
      <c r="F73" s="18">
        <v>10.5</v>
      </c>
      <c r="G73" s="18">
        <f t="shared" si="13"/>
        <v>0</v>
      </c>
      <c r="H73" s="5"/>
      <c r="J73" s="3"/>
      <c r="K73" s="3"/>
    </row>
    <row r="74" spans="1:11" x14ac:dyDescent="0.3">
      <c r="A74" s="16" t="s">
        <v>87</v>
      </c>
      <c r="B74" s="17"/>
      <c r="C74" s="18">
        <v>2.4</v>
      </c>
      <c r="D74" s="18">
        <f t="shared" si="12"/>
        <v>0</v>
      </c>
      <c r="E74" s="17"/>
      <c r="F74" s="18">
        <v>21.5</v>
      </c>
      <c r="G74" s="18">
        <f t="shared" si="13"/>
        <v>0</v>
      </c>
      <c r="H74" s="5"/>
      <c r="J74" s="3"/>
      <c r="K74" s="3"/>
    </row>
    <row r="75" spans="1:11" x14ac:dyDescent="0.3">
      <c r="A75" s="16" t="s">
        <v>77</v>
      </c>
      <c r="B75" s="17"/>
      <c r="C75" s="18">
        <v>1.6</v>
      </c>
      <c r="D75" s="18">
        <f t="shared" si="12"/>
        <v>0</v>
      </c>
      <c r="E75" s="17"/>
      <c r="F75" s="18">
        <v>13</v>
      </c>
      <c r="G75" s="18">
        <f t="shared" si="13"/>
        <v>0</v>
      </c>
      <c r="H75" s="5"/>
      <c r="J75" s="3"/>
      <c r="K75" s="3"/>
    </row>
    <row r="76" spans="1:11" x14ac:dyDescent="0.3">
      <c r="A76" s="16" t="s">
        <v>34</v>
      </c>
      <c r="B76" s="17"/>
      <c r="C76" s="18">
        <v>2.1</v>
      </c>
      <c r="D76" s="18">
        <f t="shared" si="12"/>
        <v>0</v>
      </c>
      <c r="E76" s="17"/>
      <c r="F76" s="18">
        <v>18.5</v>
      </c>
      <c r="G76" s="18">
        <f t="shared" si="13"/>
        <v>0</v>
      </c>
      <c r="H76" s="5"/>
      <c r="J76" s="3"/>
      <c r="K76" s="3"/>
    </row>
    <row r="77" spans="1:11" ht="13.8" customHeight="1" x14ac:dyDescent="0.3">
      <c r="A77" s="16" t="s">
        <v>35</v>
      </c>
      <c r="B77" s="17"/>
      <c r="C77" s="18">
        <v>2.2000000000000002</v>
      </c>
      <c r="D77" s="38">
        <f t="shared" si="12"/>
        <v>0</v>
      </c>
      <c r="E77" s="17"/>
      <c r="F77" s="18">
        <v>20</v>
      </c>
      <c r="G77" s="38">
        <f t="shared" si="13"/>
        <v>0</v>
      </c>
      <c r="H77" s="5"/>
      <c r="J77" s="3"/>
      <c r="K77" s="3"/>
    </row>
    <row r="78" spans="1:11" ht="14.4" customHeight="1" x14ac:dyDescent="0.3">
      <c r="A78" s="16" t="s">
        <v>69</v>
      </c>
      <c r="B78" s="17"/>
      <c r="C78" s="18">
        <v>2.2000000000000002</v>
      </c>
      <c r="D78" s="18">
        <f t="shared" ref="D78" si="14">B78*C78</f>
        <v>0</v>
      </c>
      <c r="E78" s="17"/>
      <c r="F78" s="18">
        <v>20</v>
      </c>
      <c r="G78" s="18">
        <f t="shared" ref="G78" si="15">E78*F78</f>
        <v>0</v>
      </c>
      <c r="H78" s="5"/>
      <c r="J78" s="3"/>
      <c r="K78" s="3"/>
    </row>
    <row r="79" spans="1:11" x14ac:dyDescent="0.3">
      <c r="A79" s="16" t="s">
        <v>82</v>
      </c>
      <c r="B79" s="17"/>
      <c r="C79" s="18">
        <v>2.2000000000000002</v>
      </c>
      <c r="D79" s="18">
        <f>B79*C79</f>
        <v>0</v>
      </c>
      <c r="E79" s="17"/>
      <c r="F79" s="18">
        <v>20</v>
      </c>
      <c r="G79" s="18">
        <f>E79*F79</f>
        <v>0</v>
      </c>
      <c r="H79" s="5"/>
      <c r="J79" s="3"/>
      <c r="K79" s="3"/>
    </row>
    <row r="80" spans="1:11" x14ac:dyDescent="0.3">
      <c r="A80" s="16"/>
      <c r="B80" s="17"/>
      <c r="C80" s="21"/>
      <c r="D80" s="21"/>
      <c r="E80" s="5"/>
      <c r="F80" s="5"/>
      <c r="G80" s="5"/>
      <c r="H80" s="5"/>
    </row>
    <row r="81" spans="1:8" ht="21" x14ac:dyDescent="0.4">
      <c r="A81" s="66" t="s">
        <v>36</v>
      </c>
      <c r="B81" s="68" t="s">
        <v>3</v>
      </c>
      <c r="C81" s="68"/>
      <c r="D81" s="86" t="s">
        <v>4</v>
      </c>
      <c r="E81" s="86"/>
      <c r="F81" s="56" t="s">
        <v>90</v>
      </c>
      <c r="G81" s="56"/>
      <c r="H81" s="5"/>
    </row>
    <row r="82" spans="1:8" ht="21" x14ac:dyDescent="0.4">
      <c r="A82" s="67"/>
      <c r="B82" s="88">
        <f>SUM(G71:G79,D71:D79)</f>
        <v>0</v>
      </c>
      <c r="C82" s="88"/>
      <c r="D82" s="88">
        <f>(SUM(B71:B79)*0.5)+(SUM(E71:E79)*5)</f>
        <v>0</v>
      </c>
      <c r="E82" s="88"/>
      <c r="F82" s="57">
        <f>(SUM(B71:B79)*0.001)+(SUM(E71:E79)*0.01)</f>
        <v>0</v>
      </c>
      <c r="G82" s="57"/>
      <c r="H82" s="5"/>
    </row>
    <row r="83" spans="1:8" ht="48.6" customHeight="1" x14ac:dyDescent="0.3">
      <c r="A83" s="42"/>
      <c r="B83" s="5"/>
      <c r="C83" s="5"/>
      <c r="D83" s="5"/>
      <c r="E83" s="5"/>
      <c r="F83" s="5"/>
      <c r="G83" s="5"/>
      <c r="H83" s="5"/>
    </row>
    <row r="84" spans="1:8" x14ac:dyDescent="0.3">
      <c r="A84" s="42"/>
      <c r="B84" s="5"/>
      <c r="C84" s="5"/>
      <c r="D84" s="5"/>
      <c r="E84" s="5"/>
      <c r="F84" s="5"/>
      <c r="G84" s="5"/>
      <c r="H84" s="5"/>
    </row>
    <row r="85" spans="1:8" ht="8.4" customHeight="1" x14ac:dyDescent="0.3">
      <c r="A85" s="42"/>
      <c r="B85" s="5"/>
      <c r="C85" s="5"/>
      <c r="D85" s="5"/>
      <c r="E85" s="4"/>
      <c r="F85" s="4"/>
      <c r="G85" s="4"/>
      <c r="H85" s="4"/>
    </row>
    <row r="86" spans="1:8" ht="14.4" customHeight="1" x14ac:dyDescent="0.3">
      <c r="A86" s="80" t="s">
        <v>37</v>
      </c>
      <c r="B86" s="70" t="s">
        <v>38</v>
      </c>
      <c r="C86" s="70"/>
      <c r="D86" s="70"/>
      <c r="E86" s="4"/>
      <c r="F86" s="4"/>
      <c r="G86" s="4"/>
      <c r="H86" s="4"/>
    </row>
    <row r="87" spans="1:8" x14ac:dyDescent="0.3">
      <c r="A87" s="81"/>
      <c r="B87" s="20" t="s">
        <v>39</v>
      </c>
      <c r="C87" s="20" t="s">
        <v>13</v>
      </c>
      <c r="D87" s="19" t="s">
        <v>14</v>
      </c>
      <c r="E87" s="4"/>
      <c r="F87" s="4"/>
      <c r="G87" s="4"/>
      <c r="H87" s="4"/>
    </row>
    <row r="88" spans="1:8" x14ac:dyDescent="0.3">
      <c r="A88" s="16" t="s">
        <v>40</v>
      </c>
      <c r="B88" s="17"/>
      <c r="C88" s="18">
        <v>2.2999999999999998</v>
      </c>
      <c r="D88" s="38">
        <f>B88*C88</f>
        <v>0</v>
      </c>
      <c r="E88" s="4"/>
      <c r="F88" s="4"/>
      <c r="G88" s="4"/>
      <c r="H88" s="4"/>
    </row>
    <row r="89" spans="1:8" x14ac:dyDescent="0.3">
      <c r="A89" s="16" t="s">
        <v>41</v>
      </c>
      <c r="B89" s="17"/>
      <c r="C89" s="18">
        <v>2.2999999999999998</v>
      </c>
      <c r="D89" s="18">
        <f t="shared" ref="D89:D95" si="16">B89*C89</f>
        <v>0</v>
      </c>
      <c r="E89" s="4"/>
      <c r="F89" s="4"/>
      <c r="G89" s="4"/>
      <c r="H89" s="4"/>
    </row>
    <row r="90" spans="1:8" x14ac:dyDescent="0.3">
      <c r="A90" s="16" t="s">
        <v>42</v>
      </c>
      <c r="B90" s="17"/>
      <c r="C90" s="18">
        <v>2.2999999999999998</v>
      </c>
      <c r="D90" s="18">
        <f t="shared" si="16"/>
        <v>0</v>
      </c>
      <c r="E90" s="4"/>
      <c r="F90" s="4"/>
      <c r="G90" s="4"/>
      <c r="H90" s="4"/>
    </row>
    <row r="91" spans="1:8" x14ac:dyDescent="0.3">
      <c r="A91" s="16" t="s">
        <v>43</v>
      </c>
      <c r="B91" s="17"/>
      <c r="C91" s="18">
        <v>2.2999999999999998</v>
      </c>
      <c r="D91" s="18">
        <f t="shared" si="16"/>
        <v>0</v>
      </c>
      <c r="E91" s="4"/>
      <c r="F91" s="4"/>
      <c r="G91" s="4"/>
      <c r="H91" s="4"/>
    </row>
    <row r="92" spans="1:8" x14ac:dyDescent="0.3">
      <c r="A92" s="16" t="s">
        <v>44</v>
      </c>
      <c r="B92" s="17"/>
      <c r="C92" s="18">
        <v>2.2999999999999998</v>
      </c>
      <c r="D92" s="18">
        <f t="shared" si="16"/>
        <v>0</v>
      </c>
      <c r="E92" s="4"/>
      <c r="F92" s="4"/>
      <c r="G92" s="4"/>
      <c r="H92" s="4"/>
    </row>
    <row r="93" spans="1:8" x14ac:dyDescent="0.3">
      <c r="A93" s="16" t="s">
        <v>45</v>
      </c>
      <c r="B93" s="17"/>
      <c r="C93" s="18">
        <v>2.2999999999999998</v>
      </c>
      <c r="D93" s="18">
        <f t="shared" si="16"/>
        <v>0</v>
      </c>
      <c r="E93" s="4"/>
      <c r="F93" s="4"/>
      <c r="G93" s="4"/>
      <c r="H93" s="4"/>
    </row>
    <row r="94" spans="1:8" x14ac:dyDescent="0.3">
      <c r="A94" s="16" t="s">
        <v>46</v>
      </c>
      <c r="B94" s="17"/>
      <c r="C94" s="18">
        <v>2.2999999999999998</v>
      </c>
      <c r="D94" s="38">
        <f t="shared" si="16"/>
        <v>0</v>
      </c>
      <c r="E94" s="4"/>
      <c r="F94" s="4"/>
      <c r="G94" s="4"/>
      <c r="H94" s="4"/>
    </row>
    <row r="95" spans="1:8" x14ac:dyDescent="0.3">
      <c r="A95" s="16" t="s">
        <v>47</v>
      </c>
      <c r="B95" s="17"/>
      <c r="C95" s="18">
        <v>2.5</v>
      </c>
      <c r="D95" s="18">
        <f t="shared" si="16"/>
        <v>0</v>
      </c>
      <c r="E95" s="4"/>
      <c r="F95" s="4"/>
      <c r="G95" s="4"/>
      <c r="H95" s="4"/>
    </row>
    <row r="96" spans="1:8" x14ac:dyDescent="0.3">
      <c r="A96" s="16" t="s">
        <v>48</v>
      </c>
      <c r="B96" s="17"/>
      <c r="C96" s="18">
        <v>2.5</v>
      </c>
      <c r="D96" s="18">
        <f>B96*C96</f>
        <v>0</v>
      </c>
      <c r="E96" s="4"/>
      <c r="F96" s="4"/>
      <c r="G96" s="4"/>
      <c r="H96" s="4"/>
    </row>
    <row r="97" spans="1:9" x14ac:dyDescent="0.3">
      <c r="A97" s="42"/>
      <c r="B97" s="5"/>
      <c r="C97" s="5"/>
      <c r="D97" s="5"/>
      <c r="E97" s="5"/>
      <c r="F97" s="29"/>
      <c r="G97" s="29"/>
      <c r="H97" s="29"/>
    </row>
    <row r="98" spans="1:9" ht="14.4" customHeight="1" x14ac:dyDescent="0.3">
      <c r="A98" s="80" t="s">
        <v>63</v>
      </c>
      <c r="B98" s="70" t="s">
        <v>49</v>
      </c>
      <c r="C98" s="70"/>
      <c r="D98" s="70"/>
      <c r="E98" s="5"/>
      <c r="F98" s="84" t="s">
        <v>50</v>
      </c>
      <c r="G98" s="85"/>
      <c r="H98" s="85"/>
      <c r="I98" s="26"/>
    </row>
    <row r="99" spans="1:9" x14ac:dyDescent="0.3">
      <c r="A99" s="81"/>
      <c r="B99" s="20" t="s">
        <v>39</v>
      </c>
      <c r="C99" s="20" t="s">
        <v>13</v>
      </c>
      <c r="D99" s="19" t="s">
        <v>14</v>
      </c>
      <c r="E99" s="5"/>
      <c r="F99" s="31" t="s">
        <v>39</v>
      </c>
      <c r="G99" s="31" t="s">
        <v>13</v>
      </c>
      <c r="H99" s="35" t="s">
        <v>14</v>
      </c>
    </row>
    <row r="100" spans="1:9" x14ac:dyDescent="0.3">
      <c r="A100" s="16" t="s">
        <v>40</v>
      </c>
      <c r="B100" s="17"/>
      <c r="C100" s="18">
        <v>2.2999999999999998</v>
      </c>
      <c r="D100" s="38">
        <f t="shared" ref="D100:D105" si="17">B100*C100</f>
        <v>0</v>
      </c>
      <c r="E100" s="34" t="s">
        <v>40</v>
      </c>
      <c r="F100" s="17"/>
      <c r="G100" s="18">
        <v>2.2999999999999998</v>
      </c>
      <c r="H100" s="38">
        <f t="shared" ref="H100:H103" si="18">F100*G100</f>
        <v>0</v>
      </c>
    </row>
    <row r="101" spans="1:9" x14ac:dyDescent="0.3">
      <c r="A101" s="16" t="s">
        <v>41</v>
      </c>
      <c r="B101" s="17"/>
      <c r="C101" s="18">
        <v>2.2999999999999998</v>
      </c>
      <c r="D101" s="18">
        <f t="shared" si="17"/>
        <v>0</v>
      </c>
      <c r="E101" s="34" t="s">
        <v>41</v>
      </c>
      <c r="F101" s="17"/>
      <c r="G101" s="18">
        <v>2.2999999999999998</v>
      </c>
      <c r="H101" s="18">
        <f t="shared" si="18"/>
        <v>0</v>
      </c>
    </row>
    <row r="102" spans="1:9" x14ac:dyDescent="0.3">
      <c r="A102" s="16" t="s">
        <v>42</v>
      </c>
      <c r="B102" s="17"/>
      <c r="C102" s="18">
        <v>2.2999999999999998</v>
      </c>
      <c r="D102" s="18">
        <f t="shared" si="17"/>
        <v>0</v>
      </c>
      <c r="E102" s="34" t="s">
        <v>42</v>
      </c>
      <c r="F102" s="17"/>
      <c r="G102" s="18">
        <v>2.2999999999999998</v>
      </c>
      <c r="H102" s="18">
        <f t="shared" si="18"/>
        <v>0</v>
      </c>
    </row>
    <row r="103" spans="1:9" x14ac:dyDescent="0.3">
      <c r="A103" s="16" t="s">
        <v>43</v>
      </c>
      <c r="B103" s="17"/>
      <c r="C103" s="18">
        <v>2.2999999999999998</v>
      </c>
      <c r="D103" s="18">
        <f t="shared" si="17"/>
        <v>0</v>
      </c>
      <c r="E103" s="34" t="s">
        <v>43</v>
      </c>
      <c r="F103" s="17"/>
      <c r="G103" s="18">
        <v>2.2999999999999998</v>
      </c>
      <c r="H103" s="18">
        <f t="shared" si="18"/>
        <v>0</v>
      </c>
    </row>
    <row r="104" spans="1:9" x14ac:dyDescent="0.3">
      <c r="A104" s="16" t="s">
        <v>47</v>
      </c>
      <c r="B104" s="17"/>
      <c r="C104" s="18">
        <v>2.5</v>
      </c>
      <c r="D104" s="18">
        <f t="shared" si="17"/>
        <v>0</v>
      </c>
      <c r="E104" s="32"/>
      <c r="F104" s="33"/>
      <c r="G104" s="30"/>
      <c r="H104" s="5"/>
    </row>
    <row r="105" spans="1:9" x14ac:dyDescent="0.3">
      <c r="A105" s="16" t="s">
        <v>48</v>
      </c>
      <c r="B105" s="17"/>
      <c r="C105" s="18">
        <v>2.5</v>
      </c>
      <c r="D105" s="18">
        <f t="shared" si="17"/>
        <v>0</v>
      </c>
      <c r="E105" s="5"/>
      <c r="F105" s="4"/>
      <c r="G105" s="4"/>
      <c r="H105" s="4"/>
    </row>
    <row r="106" spans="1:9" x14ac:dyDescent="0.3">
      <c r="A106" s="42"/>
      <c r="B106" s="5"/>
      <c r="C106" s="5"/>
      <c r="D106" s="5"/>
      <c r="E106" s="5"/>
      <c r="F106" s="4"/>
      <c r="G106" s="4"/>
      <c r="H106" s="4"/>
    </row>
    <row r="107" spans="1:9" ht="14.55" customHeight="1" x14ac:dyDescent="0.3">
      <c r="A107" s="80" t="s">
        <v>64</v>
      </c>
      <c r="B107" s="70" t="s">
        <v>79</v>
      </c>
      <c r="C107" s="70"/>
      <c r="D107" s="70"/>
      <c r="E107" s="5"/>
      <c r="F107" s="4"/>
      <c r="G107" s="4"/>
      <c r="H107" s="4"/>
    </row>
    <row r="108" spans="1:9" x14ac:dyDescent="0.3">
      <c r="A108" s="81"/>
      <c r="B108" s="20" t="s">
        <v>39</v>
      </c>
      <c r="C108" s="20" t="s">
        <v>13</v>
      </c>
      <c r="D108" s="19" t="s">
        <v>14</v>
      </c>
      <c r="E108" s="5"/>
      <c r="F108" s="4"/>
      <c r="G108" s="4"/>
      <c r="H108" s="4"/>
    </row>
    <row r="109" spans="1:9" x14ac:dyDescent="0.3">
      <c r="A109" s="16" t="s">
        <v>78</v>
      </c>
      <c r="B109" s="17"/>
      <c r="C109" s="18">
        <v>2.2999999999999998</v>
      </c>
      <c r="D109" s="38">
        <f t="shared" ref="D109:D110" si="19">B109*C109</f>
        <v>0</v>
      </c>
      <c r="E109" s="5"/>
      <c r="F109" s="4"/>
      <c r="G109" s="4"/>
      <c r="H109" s="4"/>
    </row>
    <row r="110" spans="1:9" x14ac:dyDescent="0.3">
      <c r="A110" s="16" t="s">
        <v>41</v>
      </c>
      <c r="B110" s="17"/>
      <c r="C110" s="18">
        <v>2.2999999999999998</v>
      </c>
      <c r="D110" s="18">
        <f t="shared" si="19"/>
        <v>0</v>
      </c>
      <c r="E110" s="5"/>
      <c r="F110" s="4"/>
      <c r="G110" s="4"/>
      <c r="H110" s="4"/>
    </row>
    <row r="111" spans="1:9" x14ac:dyDescent="0.3">
      <c r="A111" s="42"/>
      <c r="B111" s="5"/>
      <c r="C111" s="5"/>
      <c r="D111" s="5"/>
      <c r="E111" s="4"/>
      <c r="F111" s="4"/>
      <c r="G111" s="4"/>
      <c r="H111" s="4"/>
    </row>
    <row r="112" spans="1:9" ht="14.4" customHeight="1" x14ac:dyDescent="0.3">
      <c r="A112" s="80" t="s">
        <v>63</v>
      </c>
      <c r="B112" s="70" t="s">
        <v>51</v>
      </c>
      <c r="C112" s="70"/>
      <c r="D112" s="70"/>
      <c r="E112" s="4"/>
      <c r="F112" s="4"/>
      <c r="G112" s="4"/>
      <c r="H112" s="4"/>
    </row>
    <row r="113" spans="1:9" x14ac:dyDescent="0.3">
      <c r="A113" s="81"/>
      <c r="B113" s="20" t="s">
        <v>39</v>
      </c>
      <c r="C113" s="20" t="s">
        <v>13</v>
      </c>
      <c r="D113" s="19" t="s">
        <v>14</v>
      </c>
      <c r="E113" s="4"/>
      <c r="F113" s="4"/>
      <c r="G113" s="4"/>
      <c r="H113" s="4"/>
    </row>
    <row r="114" spans="1:9" x14ac:dyDescent="0.3">
      <c r="A114" s="16" t="s">
        <v>40</v>
      </c>
      <c r="B114" s="17"/>
      <c r="C114" s="18">
        <v>2.2999999999999998</v>
      </c>
      <c r="D114" s="38">
        <f t="shared" ref="D114:D117" si="20">B114*C114</f>
        <v>0</v>
      </c>
      <c r="E114" s="4"/>
      <c r="F114" s="4"/>
      <c r="G114" s="4"/>
      <c r="H114" s="4"/>
    </row>
    <row r="115" spans="1:9" x14ac:dyDescent="0.3">
      <c r="A115" s="16" t="s">
        <v>42</v>
      </c>
      <c r="B115" s="17"/>
      <c r="C115" s="18">
        <v>2.2999999999999998</v>
      </c>
      <c r="D115" s="18">
        <f t="shared" si="20"/>
        <v>0</v>
      </c>
      <c r="E115" s="4"/>
      <c r="F115" s="4"/>
      <c r="G115" s="4"/>
      <c r="H115" s="4"/>
    </row>
    <row r="116" spans="1:9" x14ac:dyDescent="0.3">
      <c r="A116" s="16" t="s">
        <v>47</v>
      </c>
      <c r="B116" s="17"/>
      <c r="C116" s="18">
        <v>2.5</v>
      </c>
      <c r="D116" s="38">
        <f t="shared" si="20"/>
        <v>0</v>
      </c>
      <c r="E116" s="4"/>
      <c r="F116" s="4"/>
      <c r="G116" s="4"/>
      <c r="H116" s="4"/>
    </row>
    <row r="117" spans="1:9" ht="14.55" customHeight="1" x14ac:dyDescent="0.3">
      <c r="A117" s="16" t="s">
        <v>48</v>
      </c>
      <c r="B117" s="17"/>
      <c r="C117" s="18">
        <v>2.5</v>
      </c>
      <c r="D117" s="18">
        <f t="shared" si="20"/>
        <v>0</v>
      </c>
      <c r="E117" s="4"/>
      <c r="F117" s="4"/>
      <c r="G117" s="4"/>
      <c r="H117" s="4"/>
    </row>
    <row r="118" spans="1:9" x14ac:dyDescent="0.3">
      <c r="B118" s="4"/>
      <c r="C118" s="4"/>
      <c r="D118" s="4"/>
      <c r="E118" s="4"/>
      <c r="F118" s="4"/>
      <c r="G118" s="4"/>
      <c r="H118" s="4"/>
    </row>
    <row r="119" spans="1:9" x14ac:dyDescent="0.3">
      <c r="A119" s="82" t="s">
        <v>59</v>
      </c>
      <c r="B119" s="83"/>
      <c r="C119" s="20" t="s">
        <v>39</v>
      </c>
      <c r="D119" s="20" t="s">
        <v>13</v>
      </c>
      <c r="E119" s="19" t="s">
        <v>14</v>
      </c>
      <c r="F119" s="5"/>
      <c r="G119" s="4"/>
      <c r="H119" s="4"/>
    </row>
    <row r="120" spans="1:9" x14ac:dyDescent="0.3">
      <c r="A120" s="16" t="s">
        <v>53</v>
      </c>
      <c r="B120" s="17"/>
      <c r="C120" s="17"/>
      <c r="D120" s="18">
        <v>4.0999999999999996</v>
      </c>
      <c r="E120" s="38">
        <f>C120*D120</f>
        <v>0</v>
      </c>
      <c r="F120" s="5"/>
      <c r="G120" s="4"/>
      <c r="H120" s="4"/>
    </row>
    <row r="121" spans="1:9" x14ac:dyDescent="0.3">
      <c r="A121" s="16" t="s">
        <v>54</v>
      </c>
      <c r="B121" s="17"/>
      <c r="C121" s="17"/>
      <c r="D121" s="18">
        <v>3.9</v>
      </c>
      <c r="E121" s="18">
        <f>C121*D121</f>
        <v>0</v>
      </c>
      <c r="F121" s="5"/>
      <c r="G121" s="4"/>
      <c r="H121" s="4"/>
    </row>
    <row r="122" spans="1:9" x14ac:dyDescent="0.3">
      <c r="A122" s="16" t="s">
        <v>81</v>
      </c>
      <c r="B122" s="17"/>
      <c r="C122" s="17"/>
      <c r="D122" s="18">
        <v>4.2</v>
      </c>
      <c r="E122" s="38">
        <f>C122*D122</f>
        <v>0</v>
      </c>
      <c r="F122" s="5"/>
      <c r="G122" s="4"/>
      <c r="H122" s="4"/>
    </row>
    <row r="123" spans="1:9" x14ac:dyDescent="0.3">
      <c r="A123" s="16" t="s">
        <v>83</v>
      </c>
      <c r="B123" s="17"/>
      <c r="C123" s="17"/>
      <c r="D123" s="18">
        <v>4.0999999999999996</v>
      </c>
      <c r="E123" s="18">
        <f>C123*D123</f>
        <v>0</v>
      </c>
      <c r="F123" s="5"/>
      <c r="G123" s="4"/>
      <c r="H123" s="4"/>
    </row>
    <row r="124" spans="1:9" ht="11.55" customHeight="1" x14ac:dyDescent="0.3">
      <c r="A124" s="16" t="s">
        <v>55</v>
      </c>
      <c r="B124" s="17"/>
      <c r="C124" s="17"/>
      <c r="D124" s="18">
        <v>4.0999999999999996</v>
      </c>
      <c r="E124" s="38">
        <f>C124*D124</f>
        <v>0</v>
      </c>
      <c r="F124" s="4"/>
      <c r="G124" s="4"/>
      <c r="H124" s="4"/>
    </row>
    <row r="125" spans="1:9" ht="28.2" customHeight="1" x14ac:dyDescent="0.3">
      <c r="B125" s="4"/>
      <c r="C125" s="4"/>
      <c r="D125" s="52" t="s">
        <v>90</v>
      </c>
      <c r="E125" s="53">
        <f>(SUM(B114:B115)+SUM(B109:B110)+SUM(B100:B103)+SUM(F100:F103)+SUM(B88:B94))*0.0016+(SUM(B116+B117+B104++B105+B95+B96))*0.003</f>
        <v>0</v>
      </c>
      <c r="F125" s="52" t="s">
        <v>90</v>
      </c>
      <c r="G125" s="53">
        <f>(C120+C121+C122+C123+C124)*0.0005</f>
        <v>0</v>
      </c>
      <c r="H125" s="36"/>
    </row>
    <row r="126" spans="1:9" ht="19.5" customHeight="1" x14ac:dyDescent="0.4">
      <c r="A126" s="66" t="s">
        <v>52</v>
      </c>
      <c r="B126" s="76" t="s">
        <v>3</v>
      </c>
      <c r="C126" s="77"/>
      <c r="D126" s="23" t="s">
        <v>4</v>
      </c>
      <c r="E126" s="72" t="s">
        <v>60</v>
      </c>
      <c r="F126" s="73"/>
      <c r="G126" s="27" t="s">
        <v>3</v>
      </c>
      <c r="H126" s="28" t="s">
        <v>4</v>
      </c>
      <c r="I126" s="26"/>
    </row>
    <row r="127" spans="1:9" ht="19.5" customHeight="1" x14ac:dyDescent="0.4">
      <c r="A127" s="67"/>
      <c r="B127" s="78">
        <f>SUM(D109:D110,H100:H103,D100:D105,D88:D96,D114:D117)</f>
        <v>0</v>
      </c>
      <c r="C127" s="79"/>
      <c r="D127" s="24">
        <f>SUM(B109:B110,F100:F103,B100:B105,B88:B96,B114:B117)*0.5</f>
        <v>0</v>
      </c>
      <c r="E127" s="74"/>
      <c r="F127" s="75"/>
      <c r="G127" s="25">
        <f>SUM(E120:E124)</f>
        <v>0</v>
      </c>
      <c r="H127" s="25">
        <f>SUM(C120:C124)*0.25</f>
        <v>0</v>
      </c>
      <c r="I127" s="26"/>
    </row>
    <row r="128" spans="1:9" x14ac:dyDescent="0.3">
      <c r="A128" s="4"/>
    </row>
    <row r="129" spans="1:6" x14ac:dyDescent="0.3">
      <c r="A129" s="4"/>
    </row>
    <row r="130" spans="1:6" ht="43.5" customHeight="1" x14ac:dyDescent="0.3">
      <c r="A130" s="4"/>
    </row>
    <row r="131" spans="1:6" x14ac:dyDescent="0.3">
      <c r="A131" s="4"/>
      <c r="F131" s="2"/>
    </row>
    <row r="132" spans="1:6" x14ac:dyDescent="0.3">
      <c r="A132" s="4"/>
      <c r="F132" s="2"/>
    </row>
    <row r="133" spans="1:6" x14ac:dyDescent="0.3">
      <c r="A133" s="4"/>
    </row>
    <row r="134" spans="1:6" x14ac:dyDescent="0.3">
      <c r="A134" s="4"/>
    </row>
    <row r="135" spans="1:6" x14ac:dyDescent="0.3">
      <c r="A135" s="4"/>
    </row>
    <row r="136" spans="1:6" x14ac:dyDescent="0.3">
      <c r="A136" s="4"/>
    </row>
    <row r="137" spans="1:6" x14ac:dyDescent="0.3">
      <c r="A137" s="4"/>
    </row>
    <row r="138" spans="1:6" x14ac:dyDescent="0.3">
      <c r="A138" s="4"/>
    </row>
    <row r="139" spans="1:6" x14ac:dyDescent="0.3">
      <c r="A139" s="4"/>
    </row>
    <row r="140" spans="1:6" x14ac:dyDescent="0.3">
      <c r="A140" s="4"/>
    </row>
  </sheetData>
  <sheetProtection algorithmName="SHA-512" hashValue="VJIx3O8z2uWUYZYGC7H39eiU3afuZ5+3JHr1IDiD/GR5cCSM6yG5Sj/zC4T/93ImT0VDcZKJu7TJKeQ5HR6EDg==" saltValue="LiCmG3wpGHzAqP3A5B2caA==" spinCount="100000" sheet="1" objects="1" scenarios="1"/>
  <mergeCells count="84">
    <mergeCell ref="B26:D33"/>
    <mergeCell ref="B37:D43"/>
    <mergeCell ref="B69:B70"/>
    <mergeCell ref="B98:D98"/>
    <mergeCell ref="B86:D86"/>
    <mergeCell ref="D82:E82"/>
    <mergeCell ref="D69:D70"/>
    <mergeCell ref="E69:E70"/>
    <mergeCell ref="A6:H6"/>
    <mergeCell ref="B1:H1"/>
    <mergeCell ref="B2:H2"/>
    <mergeCell ref="B3:H3"/>
    <mergeCell ref="B4:H4"/>
    <mergeCell ref="B5:H5"/>
    <mergeCell ref="A8:A9"/>
    <mergeCell ref="B8:C8"/>
    <mergeCell ref="D8:E8"/>
    <mergeCell ref="B9:C9"/>
    <mergeCell ref="D9:E9"/>
    <mergeCell ref="A10:A11"/>
    <mergeCell ref="A13:A14"/>
    <mergeCell ref="B13:D13"/>
    <mergeCell ref="E13:E14"/>
    <mergeCell ref="F13:F14"/>
    <mergeCell ref="A24:A25"/>
    <mergeCell ref="B24:D24"/>
    <mergeCell ref="E24:E25"/>
    <mergeCell ref="F24:F25"/>
    <mergeCell ref="A23:G23"/>
    <mergeCell ref="A47:G47"/>
    <mergeCell ref="A48:A49"/>
    <mergeCell ref="B48:B49"/>
    <mergeCell ref="C48:C49"/>
    <mergeCell ref="D48:D49"/>
    <mergeCell ref="E48:E49"/>
    <mergeCell ref="F48:F49"/>
    <mergeCell ref="G48:G49"/>
    <mergeCell ref="F35:F36"/>
    <mergeCell ref="A45:A46"/>
    <mergeCell ref="B45:C45"/>
    <mergeCell ref="D45:E45"/>
    <mergeCell ref="B46:C46"/>
    <mergeCell ref="D46:E46"/>
    <mergeCell ref="F98:H98"/>
    <mergeCell ref="D81:E81"/>
    <mergeCell ref="A56:A57"/>
    <mergeCell ref="B56:B57"/>
    <mergeCell ref="C56:C57"/>
    <mergeCell ref="D56:D57"/>
    <mergeCell ref="A64:A65"/>
    <mergeCell ref="B64:C64"/>
    <mergeCell ref="D64:E64"/>
    <mergeCell ref="B65:C65"/>
    <mergeCell ref="D65:E65"/>
    <mergeCell ref="A98:A99"/>
    <mergeCell ref="A86:A87"/>
    <mergeCell ref="A69:A70"/>
    <mergeCell ref="B82:C82"/>
    <mergeCell ref="C69:C70"/>
    <mergeCell ref="E126:F127"/>
    <mergeCell ref="A126:A127"/>
    <mergeCell ref="B126:C126"/>
    <mergeCell ref="B127:C127"/>
    <mergeCell ref="A107:A108"/>
    <mergeCell ref="B107:D107"/>
    <mergeCell ref="A112:A113"/>
    <mergeCell ref="B112:D112"/>
    <mergeCell ref="A119:B119"/>
    <mergeCell ref="F81:G81"/>
    <mergeCell ref="F82:G82"/>
    <mergeCell ref="F8:G8"/>
    <mergeCell ref="F9:G9"/>
    <mergeCell ref="G13:G14"/>
    <mergeCell ref="F64:G64"/>
    <mergeCell ref="F65:G65"/>
    <mergeCell ref="A34:G34"/>
    <mergeCell ref="G69:G70"/>
    <mergeCell ref="A81:A82"/>
    <mergeCell ref="B81:C81"/>
    <mergeCell ref="A44:G44"/>
    <mergeCell ref="F69:F70"/>
    <mergeCell ref="A35:A36"/>
    <mergeCell ref="B35:D35"/>
    <mergeCell ref="E35:E36"/>
  </mergeCells>
  <pageMargins left="0.25" right="0.25" top="0.75" bottom="0.75" header="0.3" footer="0.3"/>
  <pageSetup paperSize="9" scale="86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Samuele</dc:creator>
  <cp:lastModifiedBy>admin</cp:lastModifiedBy>
  <cp:lastPrinted>2026-02-25T08:58:04Z</cp:lastPrinted>
  <dcterms:created xsi:type="dcterms:W3CDTF">2015-06-05T18:19:34Z</dcterms:created>
  <dcterms:modified xsi:type="dcterms:W3CDTF">2026-06-22T10:37:14Z</dcterms:modified>
</cp:coreProperties>
</file>